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oanCalc" sheetId="1" r:id="rId1"/>
  </sheets>
  <definedNames/>
  <calcPr fullCalcOnLoad="1"/>
</workbook>
</file>

<file path=xl/comments1.xml><?xml version="1.0" encoding="utf-8"?>
<comments xmlns="http://schemas.openxmlformats.org/spreadsheetml/2006/main">
  <authors>
    <author>Alan Partridge</author>
  </authors>
  <commentList>
    <comment ref="F9" authorId="0">
      <text>
        <r>
          <rPr>
            <b/>
            <sz val="8"/>
            <rFont val="Tahoma"/>
            <family val="2"/>
          </rPr>
          <t xml:space="preserve">Purchase price of property:
</t>
        </r>
        <r>
          <rPr>
            <sz val="8"/>
            <rFont val="Tahoma"/>
            <family val="0"/>
          </rPr>
          <t xml:space="preserve">
Enter the purchase price of the property you are buying
</t>
        </r>
      </text>
    </comment>
    <comment ref="F10" authorId="0">
      <text>
        <r>
          <rPr>
            <b/>
            <sz val="8"/>
            <rFont val="Tahoma"/>
            <family val="0"/>
          </rPr>
          <t xml:space="preserve">Loan % (LTV):
</t>
        </r>
        <r>
          <rPr>
            <sz val="8"/>
            <rFont val="Tahoma"/>
            <family val="2"/>
          </rPr>
          <t>Enter LTV (Loan to value) as a percentage.  
ie if the lender will lend you 85% of the purchase price then enter '85' here.</t>
        </r>
      </text>
    </comment>
    <comment ref="J10" authorId="0">
      <text>
        <r>
          <rPr>
            <b/>
            <sz val="8"/>
            <rFont val="Tahoma"/>
            <family val="0"/>
          </rPr>
          <t xml:space="preserve">Interest rate payable:
</t>
        </r>
        <r>
          <rPr>
            <sz val="8"/>
            <rFont val="Tahoma"/>
            <family val="2"/>
          </rPr>
          <t>Enter the interest rate the lender is offering on the loan</t>
        </r>
        <r>
          <rPr>
            <b/>
            <sz val="8"/>
            <rFont val="Tahoma"/>
            <family val="0"/>
          </rPr>
          <t xml:space="preserve">
</t>
        </r>
      </text>
    </comment>
    <comment ref="J11" authorId="0">
      <text>
        <r>
          <rPr>
            <b/>
            <sz val="8"/>
            <rFont val="Tahoma"/>
            <family val="0"/>
          </rPr>
          <t xml:space="preserve">Loan interest cover:
</t>
        </r>
        <r>
          <rPr>
            <sz val="8"/>
            <rFont val="Tahoma"/>
            <family val="2"/>
          </rPr>
          <t>The lender normally requires that you have some 'cushion' in terms of your ability to service the loan repayments. Ie that your rental income is enough to cover any forseable increase interest rate.
Most lenders ask for eith 125% or 130% interest cover. ie your rental income must be atleast 125%/130% of your monthly mortage payment (calculated on an interest only basis.)</t>
        </r>
      </text>
    </comment>
    <comment ref="J12" authorId="0">
      <text>
        <r>
          <rPr>
            <b/>
            <sz val="8"/>
            <rFont val="Tahoma"/>
            <family val="0"/>
          </rPr>
          <t>Loan interest cover rate:</t>
        </r>
        <r>
          <rPr>
            <sz val="8"/>
            <rFont val="Tahoma"/>
            <family val="2"/>
          </rPr>
          <t xml:space="preserve">
Most lenders set a different interest rate for the loan interest rate cover calculation. For example, if you are being offered a discounted fixed rate for your loan, then the loan interest rate cover calculation is done using the standard variable rate. </t>
        </r>
      </text>
    </comment>
  </commentList>
</comments>
</file>

<file path=xl/sharedStrings.xml><?xml version="1.0" encoding="utf-8"?>
<sst xmlns="http://schemas.openxmlformats.org/spreadsheetml/2006/main" count="27" uniqueCount="26">
  <si>
    <t>Monthly Repayment Calculator</t>
  </si>
  <si>
    <t>A useful tool for calculating your monthly loan repayments and comparing interest only and</t>
  </si>
  <si>
    <t xml:space="preserve">capital &amp; interest repayment options. This also calculates the minimum rental income which you </t>
  </si>
  <si>
    <t xml:space="preserve">need to achieve. There is also a quick look up table which shows monthy mortgage repayments </t>
  </si>
  <si>
    <t>across a range of interest rates.</t>
  </si>
  <si>
    <t>Purchase price of property</t>
  </si>
  <si>
    <t>Loan %</t>
  </si>
  <si>
    <t>Amount of Loan</t>
  </si>
  <si>
    <t>Loan interest cover</t>
  </si>
  <si>
    <t>Loan interest cover rate</t>
  </si>
  <si>
    <t>RESULTS:</t>
  </si>
  <si>
    <t>Monthly loan repayments:</t>
  </si>
  <si>
    <t>per month with an interest only loan</t>
  </si>
  <si>
    <t>per month with a capital &amp; interest (ie repayment loan)</t>
  </si>
  <si>
    <t>over 25 years.</t>
  </si>
  <si>
    <t>Interest</t>
  </si>
  <si>
    <t>Number of years of repayment mortgage term</t>
  </si>
  <si>
    <t>Rate</t>
  </si>
  <si>
    <t>Only</t>
  </si>
  <si>
    <t>© Ablelife.co.uk 2013. All rights reserved.</t>
  </si>
  <si>
    <t>This spreadsheet is for use entirely at your own risk. The author and Ablelife accepts no liability for the contents and accuracy of this spreadsheet. It is intended as guidance only and should not be relied on for making any decisions whatsoever.</t>
  </si>
  <si>
    <t>Interest rate payable</t>
  </si>
  <si>
    <t>Ablelife LoanCalc</t>
  </si>
  <si>
    <t xml:space="preserve">Quick reference, lookup table showing expected mortgage repayments </t>
  </si>
  <si>
    <t>across a range of interest rates:</t>
  </si>
  <si>
    <t>Enter required data in Orange cells only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</si>
</sst>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0.0000%"/>
  </numFmts>
  <fonts count="50">
    <font>
      <sz val="10"/>
      <name val="Arial"/>
      <family val="0"/>
    </font>
    <font>
      <b/>
      <sz val="20"/>
      <name val="Arial"/>
      <family val="2"/>
    </font>
    <font>
      <b/>
      <sz val="16"/>
      <name val="Arial"/>
      <family val="2"/>
    </font>
    <font>
      <sz val="11"/>
      <name val="Arial"/>
      <family val="2"/>
    </font>
    <font>
      <b/>
      <sz val="11"/>
      <name val="Arial"/>
      <family val="2"/>
    </font>
    <font>
      <b/>
      <sz val="12"/>
      <name val="Arial"/>
      <family val="2"/>
    </font>
    <font>
      <sz val="12"/>
      <name val="Arial"/>
      <family val="2"/>
    </font>
    <font>
      <b/>
      <sz val="10"/>
      <name val="Arial"/>
      <family val="2"/>
    </font>
    <font>
      <b/>
      <sz val="8"/>
      <name val="Tahoma"/>
      <family val="2"/>
    </font>
    <font>
      <sz val="8"/>
      <name val="Tahoma"/>
      <family val="0"/>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31"/>
      <name val="Arial"/>
      <family val="2"/>
    </font>
    <font>
      <b/>
      <sz val="10"/>
      <color indexed="3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7999799847602844"/>
      <name val="Arial"/>
      <family val="2"/>
    </font>
    <font>
      <b/>
      <sz val="10"/>
      <color theme="4" tint="0.799979984760284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DDEE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172" fontId="0" fillId="0" borderId="0" xfId="0" applyNumberFormat="1"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172" fontId="0" fillId="0" borderId="13" xfId="0" applyNumberFormat="1" applyFont="1" applyFill="1" applyBorder="1" applyAlignment="1">
      <alignment/>
    </xf>
    <xf numFmtId="0" fontId="0" fillId="0" borderId="14" xfId="0" applyFont="1" applyFill="1" applyBorder="1" applyAlignment="1">
      <alignment/>
    </xf>
    <xf numFmtId="172" fontId="0" fillId="0" borderId="15" xfId="0" applyNumberFormat="1" applyFont="1" applyFill="1" applyBorder="1" applyAlignment="1">
      <alignment/>
    </xf>
    <xf numFmtId="0" fontId="0" fillId="0" borderId="16" xfId="0" applyFont="1" applyFill="1" applyBorder="1" applyAlignment="1">
      <alignment/>
    </xf>
    <xf numFmtId="172" fontId="0" fillId="0" borderId="16" xfId="0" applyNumberFormat="1" applyFont="1" applyFill="1" applyBorder="1" applyAlignment="1">
      <alignment/>
    </xf>
    <xf numFmtId="0" fontId="0" fillId="0" borderId="17" xfId="0" applyFont="1" applyFill="1" applyBorder="1" applyAlignment="1">
      <alignment/>
    </xf>
    <xf numFmtId="172" fontId="0" fillId="0" borderId="18" xfId="0" applyNumberFormat="1" applyFont="1" applyFill="1" applyBorder="1" applyAlignment="1">
      <alignment/>
    </xf>
    <xf numFmtId="0" fontId="0" fillId="0" borderId="19" xfId="0" applyFont="1" applyFill="1" applyBorder="1" applyAlignment="1">
      <alignment/>
    </xf>
    <xf numFmtId="172" fontId="0" fillId="0" borderId="19" xfId="0" applyNumberFormat="1" applyFont="1" applyFill="1" applyBorder="1" applyAlignment="1">
      <alignment/>
    </xf>
    <xf numFmtId="0" fontId="0" fillId="0" borderId="20" xfId="0" applyFont="1" applyFill="1" applyBorder="1" applyAlignment="1">
      <alignment/>
    </xf>
    <xf numFmtId="172" fontId="0" fillId="0" borderId="21" xfId="0" applyNumberFormat="1" applyFont="1" applyFill="1" applyBorder="1" applyAlignment="1">
      <alignment/>
    </xf>
    <xf numFmtId="0" fontId="0" fillId="0" borderId="22" xfId="0" applyFont="1" applyFill="1" applyBorder="1" applyAlignment="1">
      <alignment/>
    </xf>
    <xf numFmtId="172" fontId="0" fillId="0" borderId="22" xfId="0" applyNumberFormat="1" applyFont="1" applyFill="1" applyBorder="1" applyAlignment="1">
      <alignment/>
    </xf>
    <xf numFmtId="0" fontId="0" fillId="0" borderId="23" xfId="0" applyFont="1" applyFill="1" applyBorder="1" applyAlignment="1">
      <alignment/>
    </xf>
    <xf numFmtId="0" fontId="7" fillId="0" borderId="0" xfId="0" applyFont="1" applyAlignment="1">
      <alignmen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72" fontId="0" fillId="0" borderId="24" xfId="0" applyNumberFormat="1" applyFill="1" applyBorder="1" applyAlignment="1">
      <alignment horizontal="center"/>
    </xf>
    <xf numFmtId="172" fontId="0" fillId="0" borderId="0" xfId="0" applyNumberFormat="1" applyFill="1" applyBorder="1" applyAlignment="1">
      <alignment horizontal="center"/>
    </xf>
    <xf numFmtId="172" fontId="0" fillId="0" borderId="25" xfId="0" applyNumberFormat="1" applyFill="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Alignment="1">
      <alignment/>
    </xf>
    <xf numFmtId="1" fontId="7" fillId="33" borderId="26" xfId="0" applyNumberFormat="1" applyFont="1" applyFill="1" applyBorder="1" applyAlignment="1">
      <alignment horizontal="center"/>
    </xf>
    <xf numFmtId="10" fontId="0" fillId="34" borderId="24" xfId="0" applyNumberFormat="1" applyFill="1" applyBorder="1" applyAlignment="1">
      <alignment/>
    </xf>
    <xf numFmtId="1" fontId="7" fillId="33" borderId="10" xfId="0" applyNumberFormat="1" applyFont="1" applyFill="1" applyBorder="1" applyAlignment="1">
      <alignment horizontal="center"/>
    </xf>
    <xf numFmtId="1" fontId="7" fillId="33" borderId="0" xfId="0" applyNumberFormat="1" applyFont="1" applyFill="1" applyBorder="1" applyAlignment="1">
      <alignment horizontal="center"/>
    </xf>
    <xf numFmtId="1" fontId="7" fillId="33" borderId="11" xfId="0" applyNumberFormat="1" applyFont="1" applyFill="1" applyBorder="1" applyAlignment="1">
      <alignment horizontal="center"/>
    </xf>
    <xf numFmtId="172" fontId="0" fillId="0" borderId="18" xfId="0" applyNumberFormat="1" applyFill="1" applyBorder="1" applyAlignment="1">
      <alignment horizontal="center"/>
    </xf>
    <xf numFmtId="172" fontId="0" fillId="0" borderId="19" xfId="0" applyNumberFormat="1" applyFill="1" applyBorder="1" applyAlignment="1">
      <alignment horizontal="center"/>
    </xf>
    <xf numFmtId="172" fontId="0" fillId="0" borderId="20" xfId="0" applyNumberFormat="1" applyFill="1" applyBorder="1" applyAlignment="1">
      <alignment horizontal="center"/>
    </xf>
    <xf numFmtId="172" fontId="0" fillId="0" borderId="10" xfId="0" applyNumberFormat="1" applyFill="1" applyBorder="1" applyAlignment="1">
      <alignment horizontal="center"/>
    </xf>
    <xf numFmtId="172" fontId="0" fillId="0" borderId="11" xfId="0" applyNumberFormat="1" applyFill="1" applyBorder="1" applyAlignment="1">
      <alignment horizontal="center"/>
    </xf>
    <xf numFmtId="0" fontId="3" fillId="33" borderId="1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33" borderId="11" xfId="0" applyFill="1" applyBorder="1" applyAlignment="1">
      <alignment/>
    </xf>
    <xf numFmtId="0" fontId="4" fillId="6" borderId="10" xfId="0" applyFont="1" applyFill="1" applyBorder="1" applyAlignment="1">
      <alignment/>
    </xf>
    <xf numFmtId="0" fontId="0" fillId="6" borderId="0" xfId="0" applyFont="1" applyFill="1" applyBorder="1" applyAlignment="1">
      <alignment/>
    </xf>
    <xf numFmtId="0" fontId="0" fillId="6" borderId="11" xfId="0" applyFont="1" applyFill="1" applyBorder="1" applyAlignment="1">
      <alignment/>
    </xf>
    <xf numFmtId="0" fontId="0" fillId="0" borderId="0" xfId="0" applyFont="1" applyFill="1" applyBorder="1" applyAlignment="1">
      <alignment/>
    </xf>
    <xf numFmtId="0" fontId="2"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1" fillId="33" borderId="15" xfId="0" applyFont="1" applyFill="1" applyBorder="1" applyAlignment="1">
      <alignment/>
    </xf>
    <xf numFmtId="172" fontId="0" fillId="13" borderId="27" xfId="0" applyNumberFormat="1" applyFont="1" applyFill="1" applyBorder="1" applyAlignment="1" applyProtection="1">
      <alignment/>
      <protection locked="0"/>
    </xf>
    <xf numFmtId="9" fontId="0" fillId="13" borderId="27" xfId="57" applyNumberFormat="1" applyFont="1" applyFill="1" applyBorder="1" applyAlignment="1" applyProtection="1">
      <alignment/>
      <protection locked="0"/>
    </xf>
    <xf numFmtId="10" fontId="0" fillId="13" borderId="27" xfId="57" applyNumberFormat="1" applyFont="1" applyFill="1" applyBorder="1" applyAlignment="1">
      <alignment/>
    </xf>
    <xf numFmtId="9" fontId="0" fillId="13" borderId="27" xfId="57" applyFont="1" applyFill="1" applyBorder="1" applyAlignment="1">
      <alignment/>
    </xf>
    <xf numFmtId="0" fontId="48" fillId="0" borderId="0" xfId="0" applyFont="1" applyAlignment="1">
      <alignment/>
    </xf>
    <xf numFmtId="0" fontId="49" fillId="0" borderId="0" xfId="0" applyFont="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10" fillId="0" borderId="10" xfId="0" applyFont="1" applyFill="1" applyBorder="1" applyAlignment="1">
      <alignment/>
    </xf>
    <xf numFmtId="0" fontId="0" fillId="0" borderId="11" xfId="0" applyFill="1" applyBorder="1" applyAlignment="1">
      <alignment/>
    </xf>
    <xf numFmtId="0" fontId="10" fillId="0" borderId="21" xfId="0" applyFont="1" applyFill="1" applyBorder="1" applyAlignment="1">
      <alignment wrapText="1"/>
    </xf>
    <xf numFmtId="0" fontId="11" fillId="0" borderId="22" xfId="0" applyFont="1" applyBorder="1" applyAlignment="1">
      <alignment wrapText="1"/>
    </xf>
    <xf numFmtId="0" fontId="11" fillId="0" borderId="23" xfId="0" applyFont="1" applyBorder="1" applyAlignment="1">
      <alignment wrapText="1"/>
    </xf>
    <xf numFmtId="0" fontId="5" fillId="34" borderId="10" xfId="0" applyFont="1" applyFill="1" applyBorder="1" applyAlignment="1">
      <alignment/>
    </xf>
    <xf numFmtId="0" fontId="0" fillId="34" borderId="0" xfId="0" applyFont="1" applyFill="1" applyBorder="1" applyAlignment="1">
      <alignment/>
    </xf>
    <xf numFmtId="172" fontId="0" fillId="34" borderId="0" xfId="0" applyNumberFormat="1" applyFont="1" applyFill="1" applyBorder="1" applyAlignment="1">
      <alignment/>
    </xf>
    <xf numFmtId="0" fontId="0" fillId="34" borderId="11" xfId="0" applyFont="1" applyFill="1" applyBorder="1" applyAlignment="1">
      <alignment/>
    </xf>
    <xf numFmtId="0" fontId="0" fillId="34" borderId="10" xfId="0" applyFill="1" applyBorder="1" applyAlignment="1">
      <alignment/>
    </xf>
    <xf numFmtId="0" fontId="6" fillId="34" borderId="10" xfId="0" applyFont="1" applyFill="1" applyBorder="1" applyAlignment="1">
      <alignment/>
    </xf>
    <xf numFmtId="1" fontId="7" fillId="33" borderId="24" xfId="0" applyNumberFormat="1" applyFont="1" applyFill="1" applyBorder="1" applyAlignment="1">
      <alignment horizontal="center"/>
    </xf>
    <xf numFmtId="0" fontId="7" fillId="33" borderId="24" xfId="0" applyFont="1" applyFill="1" applyBorder="1" applyAlignment="1">
      <alignment horizontal="center"/>
    </xf>
    <xf numFmtId="0" fontId="7" fillId="33" borderId="10" xfId="0" applyFont="1" applyFill="1" applyBorder="1" applyAlignment="1">
      <alignment horizontal="center"/>
    </xf>
    <xf numFmtId="0" fontId="0" fillId="33" borderId="0" xfId="0" applyFill="1" applyBorder="1" applyAlignment="1">
      <alignment horizontal="center"/>
    </xf>
    <xf numFmtId="0" fontId="0" fillId="33" borderId="11" xfId="0" applyFill="1" applyBorder="1" applyAlignment="1">
      <alignment horizontal="center"/>
    </xf>
    <xf numFmtId="1" fontId="5" fillId="0" borderId="18" xfId="0" applyNumberFormat="1" applyFont="1" applyFill="1" applyBorder="1" applyAlignment="1">
      <alignment horizontal="left"/>
    </xf>
    <xf numFmtId="0" fontId="7" fillId="0" borderId="19" xfId="0" applyFont="1" applyBorder="1" applyAlignment="1">
      <alignment/>
    </xf>
    <xf numFmtId="0" fontId="7" fillId="0" borderId="20" xfId="0" applyFont="1" applyBorder="1" applyAlignment="1">
      <alignment/>
    </xf>
    <xf numFmtId="1" fontId="5" fillId="0" borderId="21" xfId="0" applyNumberFormat="1" applyFont="1" applyFill="1" applyBorder="1" applyAlignment="1">
      <alignment horizontal="left"/>
    </xf>
    <xf numFmtId="0" fontId="7" fillId="0" borderId="22" xfId="0" applyFont="1" applyBorder="1" applyAlignment="1">
      <alignment/>
    </xf>
    <xf numFmtId="0" fontId="7" fillId="0" borderId="23"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9"/>
  <sheetViews>
    <sheetView showGridLines="0" tabSelected="1" zoomScalePageLayoutView="0" workbookViewId="0" topLeftCell="A1">
      <selection activeCell="N25" sqref="N25"/>
    </sheetView>
  </sheetViews>
  <sheetFormatPr defaultColWidth="9.140625" defaultRowHeight="12.75"/>
  <cols>
    <col min="1" max="1" width="5.57421875" style="0" customWidth="1"/>
    <col min="2" max="2" width="7.28125" style="0" customWidth="1"/>
    <col min="3" max="3" width="10.140625" style="0" customWidth="1"/>
    <col min="4" max="4" width="1.421875" style="0" customWidth="1"/>
    <col min="5" max="5" width="10.140625" style="0" bestFit="1" customWidth="1"/>
    <col min="6" max="6" width="10.140625" style="0" customWidth="1"/>
    <col min="7" max="11" width="10.140625" style="0" bestFit="1" customWidth="1"/>
    <col min="12" max="12" width="1.57421875" style="57" customWidth="1"/>
  </cols>
  <sheetData>
    <row r="1" ht="12.75"/>
    <row r="2" spans="2:11" ht="26.25">
      <c r="B2" s="52" t="s">
        <v>22</v>
      </c>
      <c r="C2" s="50"/>
      <c r="D2" s="50"/>
      <c r="E2" s="50"/>
      <c r="F2" s="51"/>
      <c r="G2" s="49" t="s">
        <v>0</v>
      </c>
      <c r="H2" s="50"/>
      <c r="I2" s="50"/>
      <c r="J2" s="50"/>
      <c r="K2" s="51"/>
    </row>
    <row r="3" spans="2:11" ht="16.5" customHeight="1">
      <c r="B3" s="41" t="s">
        <v>1</v>
      </c>
      <c r="C3" s="42"/>
      <c r="D3" s="42"/>
      <c r="E3" s="42"/>
      <c r="F3" s="42"/>
      <c r="G3" s="43"/>
      <c r="H3" s="42"/>
      <c r="I3" s="42"/>
      <c r="J3" s="42"/>
      <c r="K3" s="44"/>
    </row>
    <row r="4" spans="2:11" ht="14.25">
      <c r="B4" s="41" t="s">
        <v>2</v>
      </c>
      <c r="C4" s="42"/>
      <c r="D4" s="42"/>
      <c r="E4" s="42"/>
      <c r="F4" s="42"/>
      <c r="G4" s="42"/>
      <c r="H4" s="42"/>
      <c r="I4" s="42"/>
      <c r="J4" s="42"/>
      <c r="K4" s="44"/>
    </row>
    <row r="5" spans="2:11" ht="14.25">
      <c r="B5" s="41" t="s">
        <v>3</v>
      </c>
      <c r="C5" s="42"/>
      <c r="D5" s="42"/>
      <c r="E5" s="42"/>
      <c r="F5" s="42"/>
      <c r="G5" s="42"/>
      <c r="H5" s="42"/>
      <c r="I5" s="42"/>
      <c r="J5" s="42"/>
      <c r="K5" s="44"/>
    </row>
    <row r="6" spans="2:11" ht="14.25">
      <c r="B6" s="41" t="s">
        <v>4</v>
      </c>
      <c r="C6" s="42"/>
      <c r="D6" s="42"/>
      <c r="E6" s="42"/>
      <c r="F6" s="42"/>
      <c r="G6" s="42"/>
      <c r="H6" s="42"/>
      <c r="I6" s="42"/>
      <c r="J6" s="42"/>
      <c r="K6" s="44"/>
    </row>
    <row r="7" spans="2:11" ht="15">
      <c r="B7" s="45" t="s">
        <v>25</v>
      </c>
      <c r="C7" s="46"/>
      <c r="D7" s="46"/>
      <c r="E7" s="46"/>
      <c r="F7" s="46"/>
      <c r="G7" s="46"/>
      <c r="H7" s="46"/>
      <c r="I7" s="46"/>
      <c r="J7" s="46"/>
      <c r="K7" s="47"/>
    </row>
    <row r="8" spans="2:11" ht="12.75">
      <c r="B8" s="1"/>
      <c r="C8" s="2"/>
      <c r="D8" s="2"/>
      <c r="E8" s="2"/>
      <c r="F8" s="2"/>
      <c r="G8" s="2"/>
      <c r="H8" s="2"/>
      <c r="I8" s="2"/>
      <c r="J8" s="2"/>
      <c r="K8" s="3"/>
    </row>
    <row r="9" spans="2:11" ht="12.75">
      <c r="B9" s="1" t="s">
        <v>5</v>
      </c>
      <c r="C9" s="2"/>
      <c r="D9" s="2"/>
      <c r="E9" s="2"/>
      <c r="F9" s="53">
        <v>100000</v>
      </c>
      <c r="G9" s="2"/>
      <c r="H9" s="2"/>
      <c r="I9" s="2"/>
      <c r="J9" s="2"/>
      <c r="K9" s="3"/>
    </row>
    <row r="10" spans="2:11" ht="12.75">
      <c r="B10" s="1" t="s">
        <v>6</v>
      </c>
      <c r="C10" s="2"/>
      <c r="D10" s="2"/>
      <c r="E10" s="2"/>
      <c r="F10" s="54">
        <v>0.85</v>
      </c>
      <c r="G10" s="2"/>
      <c r="H10" s="48" t="s">
        <v>21</v>
      </c>
      <c r="I10" s="2"/>
      <c r="J10" s="55">
        <v>0.0325</v>
      </c>
      <c r="K10" s="3"/>
    </row>
    <row r="11" spans="2:11" ht="12.75">
      <c r="B11" s="1" t="s">
        <v>7</v>
      </c>
      <c r="C11" s="2"/>
      <c r="D11" s="2"/>
      <c r="E11" s="2"/>
      <c r="F11" s="4">
        <f>F10*F9</f>
        <v>85000</v>
      </c>
      <c r="G11" s="2"/>
      <c r="H11" s="4" t="s">
        <v>8</v>
      </c>
      <c r="I11" s="2"/>
      <c r="J11" s="56">
        <v>1.3</v>
      </c>
      <c r="K11" s="3"/>
    </row>
    <row r="12" spans="2:11" ht="12.75">
      <c r="B12" s="1"/>
      <c r="C12" s="2"/>
      <c r="D12" s="2"/>
      <c r="E12" s="2"/>
      <c r="F12" s="4"/>
      <c r="G12" s="2"/>
      <c r="H12" s="4" t="s">
        <v>9</v>
      </c>
      <c r="I12" s="2"/>
      <c r="J12" s="55">
        <v>0.0575</v>
      </c>
      <c r="K12" s="3"/>
    </row>
    <row r="13" spans="2:11" ht="13.5" thickBot="1">
      <c r="B13" s="5"/>
      <c r="C13" s="6"/>
      <c r="D13" s="6"/>
      <c r="E13" s="6"/>
      <c r="F13" s="7"/>
      <c r="G13" s="6"/>
      <c r="H13" s="7"/>
      <c r="I13" s="6"/>
      <c r="J13" s="6"/>
      <c r="K13" s="8"/>
    </row>
    <row r="14" spans="2:11" ht="15.75">
      <c r="B14" s="67" t="s">
        <v>10</v>
      </c>
      <c r="C14" s="68"/>
      <c r="D14" s="68"/>
      <c r="E14" s="68"/>
      <c r="F14" s="69"/>
      <c r="G14" s="68"/>
      <c r="H14" s="69"/>
      <c r="I14" s="68"/>
      <c r="J14" s="68"/>
      <c r="K14" s="70"/>
    </row>
    <row r="15" spans="2:11" ht="12.75">
      <c r="B15" s="71"/>
      <c r="C15" s="68"/>
      <c r="D15" s="68"/>
      <c r="E15" s="68"/>
      <c r="F15" s="69"/>
      <c r="G15" s="68"/>
      <c r="H15" s="69"/>
      <c r="I15" s="68"/>
      <c r="J15" s="68"/>
      <c r="K15" s="70"/>
    </row>
    <row r="16" spans="2:11" ht="15.75">
      <c r="B16" s="67" t="s">
        <v>11</v>
      </c>
      <c r="C16" s="68"/>
      <c r="D16" s="68"/>
      <c r="E16" s="68"/>
      <c r="F16" s="9">
        <f>J10*F11/12</f>
        <v>230.20833333333334</v>
      </c>
      <c r="G16" s="10" t="s">
        <v>12</v>
      </c>
      <c r="H16" s="11"/>
      <c r="I16" s="10"/>
      <c r="J16" s="10"/>
      <c r="K16" s="12"/>
    </row>
    <row r="17" spans="2:11" ht="15">
      <c r="B17" s="72"/>
      <c r="C17" s="68"/>
      <c r="D17" s="68"/>
      <c r="E17" s="68"/>
      <c r="F17" s="13">
        <f>-PMT(J10/12,25*12,F11)</f>
        <v>414.2187915389986</v>
      </c>
      <c r="G17" s="14" t="s">
        <v>13</v>
      </c>
      <c r="H17" s="15"/>
      <c r="I17" s="14"/>
      <c r="J17" s="14"/>
      <c r="K17" s="16"/>
    </row>
    <row r="18" spans="2:11" ht="15">
      <c r="B18" s="72"/>
      <c r="C18" s="68"/>
      <c r="D18" s="68"/>
      <c r="E18" s="68"/>
      <c r="F18" s="17"/>
      <c r="G18" s="18" t="s">
        <v>14</v>
      </c>
      <c r="H18" s="19"/>
      <c r="I18" s="18"/>
      <c r="J18" s="18"/>
      <c r="K18" s="20"/>
    </row>
    <row r="19" spans="2:11" ht="15">
      <c r="B19" s="72"/>
      <c r="C19" s="68"/>
      <c r="D19" s="68"/>
      <c r="E19" s="68"/>
      <c r="F19" s="69"/>
      <c r="G19" s="68"/>
      <c r="H19" s="69"/>
      <c r="I19" s="68"/>
      <c r="J19" s="68"/>
      <c r="K19" s="70"/>
    </row>
    <row r="20" spans="2:12" s="21" customFormat="1" ht="15.75">
      <c r="B20" s="78" t="s">
        <v>23</v>
      </c>
      <c r="C20" s="79"/>
      <c r="D20" s="79"/>
      <c r="E20" s="79"/>
      <c r="F20" s="79"/>
      <c r="G20" s="79"/>
      <c r="H20" s="79"/>
      <c r="I20" s="79"/>
      <c r="J20" s="79"/>
      <c r="K20" s="80"/>
      <c r="L20" s="58"/>
    </row>
    <row r="21" spans="2:12" s="21" customFormat="1" ht="15.75">
      <c r="B21" s="81" t="s">
        <v>24</v>
      </c>
      <c r="C21" s="82"/>
      <c r="D21" s="82"/>
      <c r="E21" s="82"/>
      <c r="F21" s="82"/>
      <c r="G21" s="82"/>
      <c r="H21" s="82"/>
      <c r="I21" s="82"/>
      <c r="J21" s="82"/>
      <c r="K21" s="83"/>
      <c r="L21" s="58"/>
    </row>
    <row r="22" spans="2:12" s="21" customFormat="1" ht="12.75">
      <c r="B22" s="73" t="s">
        <v>15</v>
      </c>
      <c r="C22" s="74" t="s">
        <v>15</v>
      </c>
      <c r="D22" s="22"/>
      <c r="E22" s="75" t="s">
        <v>16</v>
      </c>
      <c r="F22" s="76"/>
      <c r="G22" s="76"/>
      <c r="H22" s="76"/>
      <c r="I22" s="76"/>
      <c r="J22" s="76"/>
      <c r="K22" s="77"/>
      <c r="L22" s="58"/>
    </row>
    <row r="23" spans="2:12" s="21" customFormat="1" ht="12.75">
      <c r="B23" s="31" t="s">
        <v>17</v>
      </c>
      <c r="C23" s="31" t="s">
        <v>18</v>
      </c>
      <c r="D23" s="23"/>
      <c r="E23" s="33">
        <v>10</v>
      </c>
      <c r="F23" s="34">
        <v>12</v>
      </c>
      <c r="G23" s="34">
        <v>15</v>
      </c>
      <c r="H23" s="34">
        <v>17</v>
      </c>
      <c r="I23" s="34">
        <v>20</v>
      </c>
      <c r="J23" s="34">
        <v>22</v>
      </c>
      <c r="K23" s="35">
        <v>25</v>
      </c>
      <c r="L23" s="58"/>
    </row>
    <row r="24" spans="2:12" s="21" customFormat="1" ht="12.75">
      <c r="B24" s="32">
        <f aca="true" t="shared" si="0" ref="B24:B29">B25-0.0025</f>
        <v>0.02</v>
      </c>
      <c r="C24" s="24">
        <f aca="true" t="shared" si="1" ref="C24:C30">ROUND(($F$11*B24)/12,2)</f>
        <v>141.67</v>
      </c>
      <c r="D24" s="23"/>
      <c r="E24" s="36">
        <f>PMT(B24/12,$E$23*12,-$F$11)</f>
        <v>782.114357661766</v>
      </c>
      <c r="F24" s="26">
        <f>PMT(B24/12,$F$23*12,-$F$11)</f>
        <v>664.4311380732887</v>
      </c>
      <c r="G24" s="37">
        <f>PMT(B24/12,$G$23*12,-$F$11)</f>
        <v>546.9823954740667</v>
      </c>
      <c r="H24" s="26">
        <f>PMT(B24/12,$H$23*12,-$F$11)</f>
        <v>491.84998055132604</v>
      </c>
      <c r="I24" s="37">
        <f>PMT(B24/12,$I$23*12,-$F$11)</f>
        <v>430.0008347883496</v>
      </c>
      <c r="J24" s="26">
        <f>PMT(B24/12,$J$23*12,-$F$11)</f>
        <v>398.24474210810513</v>
      </c>
      <c r="K24" s="38">
        <f>PMT(B24/12,$K$23*12,-$F$11)</f>
        <v>360.2761878474624</v>
      </c>
      <c r="L24" s="58"/>
    </row>
    <row r="25" spans="2:12" s="21" customFormat="1" ht="12.75">
      <c r="B25" s="32">
        <f t="shared" si="0"/>
        <v>0.0225</v>
      </c>
      <c r="C25" s="24">
        <f t="shared" si="1"/>
        <v>159.38</v>
      </c>
      <c r="D25" s="23"/>
      <c r="E25" s="39">
        <f>PMT(B25/12,$E$23*12,-$F$11)</f>
        <v>791.6676604760937</v>
      </c>
      <c r="F25" s="24">
        <f>PMT(B25/12,$F$23*12,-$F$11)</f>
        <v>674.0967331297575</v>
      </c>
      <c r="G25" s="25">
        <f>PMT(B25/12,$G$23*12,-$F$11)</f>
        <v>556.822054377457</v>
      </c>
      <c r="H25" s="24">
        <f>PMT(B25/12,$H$23*12,-$F$11)</f>
        <v>501.8076813115278</v>
      </c>
      <c r="I25" s="25">
        <f>PMT(B25/12,$I$23*12,-$F$11)</f>
        <v>440.1370427404878</v>
      </c>
      <c r="J25" s="24">
        <f>PMT(B25/12,$J$23*12,-$F$11)</f>
        <v>408.5003952599623</v>
      </c>
      <c r="K25" s="40">
        <f>PMT(B25/12,$K$23*12,-$F$11)</f>
        <v>370.71109085113284</v>
      </c>
      <c r="L25" s="58"/>
    </row>
    <row r="26" spans="2:12" s="21" customFormat="1" ht="12.75">
      <c r="B26" s="32">
        <f t="shared" si="0"/>
        <v>0.024999999999999998</v>
      </c>
      <c r="C26" s="24">
        <f t="shared" si="1"/>
        <v>177.08</v>
      </c>
      <c r="D26" s="23"/>
      <c r="E26" s="39">
        <f>PMT(B26/12,$E$23*12,-$F$11)</f>
        <v>801.2941644836989</v>
      </c>
      <c r="F26" s="24">
        <f>PMT(B26/12,$F$23*12,-$F$11)</f>
        <v>683.8499762383636</v>
      </c>
      <c r="G26" s="25">
        <f>PMT(B26/12,$G$23*12,-$F$11)</f>
        <v>566.7708276576384</v>
      </c>
      <c r="H26" s="24">
        <f>PMT(B26/12,$H$23*12,-$F$11)</f>
        <v>511.8886468271002</v>
      </c>
      <c r="I26" s="25">
        <f>PMT(B26/12,$I$23*12,-$F$11)</f>
        <v>450.41745907739545</v>
      </c>
      <c r="J26" s="24">
        <f>PMT(B26/12,$J$23*12,-$F$11)</f>
        <v>418.91400785565537</v>
      </c>
      <c r="K26" s="40">
        <f>PMT(B26/12,$K$23*12,-$F$11)</f>
        <v>381.3242239651271</v>
      </c>
      <c r="L26" s="58"/>
    </row>
    <row r="27" spans="2:12" s="21" customFormat="1" ht="12.75">
      <c r="B27" s="32">
        <f t="shared" si="0"/>
        <v>0.027499999999999997</v>
      </c>
      <c r="C27" s="24">
        <f t="shared" si="1"/>
        <v>194.79</v>
      </c>
      <c r="D27" s="23"/>
      <c r="E27" s="39">
        <f>PMT(B27/12,$E$23*12,-$F$11)</f>
        <v>810.9937603651672</v>
      </c>
      <c r="F27" s="24">
        <f>PMT(B27/12,$F$23*12,-$F$11)</f>
        <v>693.6906910469874</v>
      </c>
      <c r="G27" s="25">
        <f>PMT(B27/12,$G$23*12,-$F$11)</f>
        <v>576.8283918121072</v>
      </c>
      <c r="H27" s="24">
        <f>PMT(B27/12,$H$23*12,-$F$11)</f>
        <v>522.0924190761668</v>
      </c>
      <c r="I27" s="25">
        <f>PMT(B27/12,$I$23*12,-$F$11)</f>
        <v>460.8413606853804</v>
      </c>
      <c r="J27" s="24">
        <f>PMT(B27/12,$J$23*12,-$F$11)</f>
        <v>429.48463310439314</v>
      </c>
      <c r="K27" s="40">
        <f>PMT(B27/12,$K$23*12,-$F$11)</f>
        <v>392.1142269561337</v>
      </c>
      <c r="L27" s="58"/>
    </row>
    <row r="28" spans="2:12" s="21" customFormat="1" ht="12.75">
      <c r="B28" s="32">
        <f t="shared" si="0"/>
        <v>0.029999999999999995</v>
      </c>
      <c r="C28" s="24">
        <f t="shared" si="1"/>
        <v>212.5</v>
      </c>
      <c r="D28" s="23"/>
      <c r="E28" s="39">
        <f>PMT(B28/12,$E$23*12,-$F$11)</f>
        <v>820.7663299363109</v>
      </c>
      <c r="F28" s="24">
        <f>PMT(B28/12,$F$23*12,-$F$11)</f>
        <v>703.6186860308335</v>
      </c>
      <c r="G28" s="25">
        <f>PMT(B28/12,$G$23*12,-$F$11)</f>
        <v>586.9943942362916</v>
      </c>
      <c r="H28" s="24">
        <f>PMT(B28/12,$H$23*12,-$F$11)</f>
        <v>532.4184982843492</v>
      </c>
      <c r="I28" s="25">
        <f>PMT(B28/12,$I$23*12,-$F$11)</f>
        <v>471.4079581758252</v>
      </c>
      <c r="J28" s="24">
        <f>PMT(B28/12,$J$23*12,-$F$11)</f>
        <v>440.2112377069791</v>
      </c>
      <c r="K28" s="40">
        <f>PMT(B28/12,$K$23*12,-$F$11)</f>
        <v>403.07961677902205</v>
      </c>
      <c r="L28" s="58"/>
    </row>
    <row r="29" spans="2:12" s="21" customFormat="1" ht="12.75">
      <c r="B29" s="32">
        <f t="shared" si="0"/>
        <v>0.032499999999999994</v>
      </c>
      <c r="C29" s="24">
        <f t="shared" si="1"/>
        <v>230.21</v>
      </c>
      <c r="D29" s="23"/>
      <c r="E29" s="39">
        <f>PMT(B29/12,$E$23*12,-$F$11)</f>
        <v>830.611746204077</v>
      </c>
      <c r="F29" s="24">
        <f>PMT(B29/12,$F$23*12,-$F$11)</f>
        <v>713.6337546200313</v>
      </c>
      <c r="G29" s="25">
        <f>PMT(B29/12,$G$23*12,-$F$11)</f>
        <v>597.2684535819004</v>
      </c>
      <c r="H29" s="24">
        <f>PMT(B29/12,$H$23*12,-$F$11)</f>
        <v>542.866343568947</v>
      </c>
      <c r="I29" s="25">
        <f>PMT(B29/12,$I$23*12,-$F$11)</f>
        <v>482.116397270194</v>
      </c>
      <c r="J29" s="24">
        <f>PMT(B29/12,$J$23*12,-$F$11)</f>
        <v>451.0927040267888</v>
      </c>
      <c r="K29" s="40">
        <f>PMT(B29/12,$K$23*12,-$F$11)</f>
        <v>414.2187915389985</v>
      </c>
      <c r="L29" s="58"/>
    </row>
    <row r="30" spans="2:12" s="21" customFormat="1" ht="12.75">
      <c r="B30" s="32">
        <f>B31-0.0025</f>
        <v>0.034999999999999996</v>
      </c>
      <c r="C30" s="24">
        <f t="shared" si="1"/>
        <v>247.92</v>
      </c>
      <c r="D30" s="23"/>
      <c r="E30" s="39">
        <f>PMT(B30/12,$E$23*12,-$F$11)</f>
        <v>840.5298734261783</v>
      </c>
      <c r="F30" s="24">
        <f>PMT(B30/12,$F$23*12,-$F$11)</f>
        <v>723.7356753362847</v>
      </c>
      <c r="G30" s="25">
        <f>PMT(B30/12,$G$23*12,-$F$11)</f>
        <v>607.6501601416988</v>
      </c>
      <c r="H30" s="24">
        <f>PMT(B30/12,$H$23*12,-$F$11)</f>
        <v>553.4353736307626</v>
      </c>
      <c r="I30" s="25">
        <f>PMT(B30/12,$I$23*12,-$F$11)</f>
        <v>492.96576028562924</v>
      </c>
      <c r="J30" s="24">
        <f>PMT(B30/12,$J$23*12,-$F$11)</f>
        <v>462.1278324146795</v>
      </c>
      <c r="K30" s="40">
        <f>PMT(B30/12,$K$23*12,-$F$11)</f>
        <v>425.530034720569</v>
      </c>
      <c r="L30" s="58"/>
    </row>
    <row r="31" spans="2:12" s="21" customFormat="1" ht="12.75">
      <c r="B31" s="32">
        <f>B32-0.0025</f>
        <v>0.0375</v>
      </c>
      <c r="C31" s="24">
        <f aca="true" t="shared" si="2" ref="C31:C64">ROUND(($F$11*B31)/12,2)</f>
        <v>265.63</v>
      </c>
      <c r="D31" s="23"/>
      <c r="E31" s="39">
        <f>PMT(B31/12,$E$23*12,-$F$11)</f>
        <v>850.5205671743953</v>
      </c>
      <c r="F31" s="24">
        <f>PMT(B31/12,$F$23*12,-$F$11)</f>
        <v>733.9242119384082</v>
      </c>
      <c r="G31" s="25">
        <f>PMT(B31/12,$G$23*12,-$F$11)</f>
        <v>618.1390762599709</v>
      </c>
      <c r="H31" s="24">
        <f>PMT(B31/12,$H$23*12,-$F$11)</f>
        <v>564.1249674918781</v>
      </c>
      <c r="I31" s="25">
        <f>PMT(B31/12,$I$23*12,-$F$11)</f>
        <v>503.9550677161891</v>
      </c>
      <c r="J31" s="24">
        <f>PMT(B31/12,$J$23*12,-$F$11)</f>
        <v>473.3153436785729</v>
      </c>
      <c r="K31" s="40">
        <f>PMT(B31/12,$K$23*12,-$F$11)</f>
        <v>437.011519662002</v>
      </c>
      <c r="L31" s="58"/>
    </row>
    <row r="32" spans="2:11" ht="12.75">
      <c r="B32" s="32">
        <v>0.04</v>
      </c>
      <c r="C32" s="24">
        <f t="shared" si="2"/>
        <v>283.33</v>
      </c>
      <c r="D32" s="25"/>
      <c r="E32" s="39">
        <f>PMT(B32/12,$E$23*12,-$F$11)</f>
        <v>860.5836744014927</v>
      </c>
      <c r="F32" s="24">
        <f>PMT(B32/12,$F$23*12,-$F$11)</f>
        <v>744.1991135765634</v>
      </c>
      <c r="G32" s="25">
        <f>PMT(B32/12,$G$23*12,-$F$11)</f>
        <v>628.7347367678797</v>
      </c>
      <c r="H32" s="24">
        <f>PMT(B32/12,$H$23*12,-$F$11)</f>
        <v>574.9344652775848</v>
      </c>
      <c r="I32" s="25">
        <f>PMT(B32/12,$I$23*12,-$F$11)</f>
        <v>515.0832799045058</v>
      </c>
      <c r="J32" s="24">
        <f>PMT(B32/12,$J$23*12,-$F$11)</f>
        <v>484.6538816879979</v>
      </c>
      <c r="K32" s="40">
        <f>PMT(B32/12,$K$23*12,-$F$11)</f>
        <v>448.66131425311073</v>
      </c>
    </row>
    <row r="33" spans="2:11" ht="12.75">
      <c r="B33" s="32">
        <f aca="true" t="shared" si="3" ref="B33:B60">B32+0.0025</f>
        <v>0.0425</v>
      </c>
      <c r="C33" s="24">
        <f t="shared" si="2"/>
        <v>301.04</v>
      </c>
      <c r="D33" s="25"/>
      <c r="E33" s="39">
        <f>PMT(B33/12,$E$23*12,-$F$11)</f>
        <v>870.7190335116903</v>
      </c>
      <c r="F33" s="24">
        <f>PMT(B33/12,$F$23*12,-$F$11)</f>
        <v>754.5601149550009</v>
      </c>
      <c r="G33" s="25">
        <f>PMT(B33/12,$G$23*12,-$F$11)</f>
        <v>639.4366494428973</v>
      </c>
      <c r="H33" s="24">
        <f>PMT(B33/12,$H$23*12,-$F$11)</f>
        <v>585.8631690405836</v>
      </c>
      <c r="I33" s="25">
        <f>PMT(B33/12,$I$23*12,-$F$11)</f>
        <v>526.3492987984251</v>
      </c>
      <c r="J33" s="24">
        <f>PMT(B33/12,$J$23*12,-$F$11)</f>
        <v>496.1420161035017</v>
      </c>
      <c r="K33" s="40">
        <f>PMT(B33/12,$K$23*12,-$F$11)</f>
        <v>460.47738583347297</v>
      </c>
    </row>
    <row r="34" spans="2:11" ht="12.75">
      <c r="B34" s="32">
        <f t="shared" si="3"/>
        <v>0.045000000000000005</v>
      </c>
      <c r="C34" s="24">
        <f t="shared" si="2"/>
        <v>318.75</v>
      </c>
      <c r="D34" s="25"/>
      <c r="E34" s="39">
        <f>PMT(B34/12,$E$23*12,-$F$11)</f>
        <v>880.92647443463</v>
      </c>
      <c r="F34" s="24">
        <f>PMT(B34/12,$F$23*12,-$F$11)</f>
        <v>765.0069365031121</v>
      </c>
      <c r="G34" s="25">
        <f>PMT(B34/12,$G$23*12,-$F$11)</f>
        <v>650.2442954914341</v>
      </c>
      <c r="H34" s="24">
        <f>PMT(B34/12,$H$23*12,-$F$11)</f>
        <v>596.9103436254878</v>
      </c>
      <c r="I34" s="25">
        <f>PMT(B34/12,$I$23*12,-$F$11)</f>
        <v>537.7519697869682</v>
      </c>
      <c r="J34" s="24">
        <f>PMT(B34/12,$J$23*12,-$F$11)</f>
        <v>507.77824522049923</v>
      </c>
      <c r="K34" s="40">
        <f>PMT(B34/12,$K$23*12,-$F$11)</f>
        <v>472.45760626769066</v>
      </c>
    </row>
    <row r="35" spans="2:11" ht="12.75">
      <c r="B35" s="32">
        <f t="shared" si="3"/>
        <v>0.04750000000000001</v>
      </c>
      <c r="C35" s="24">
        <f t="shared" si="2"/>
        <v>336.46</v>
      </c>
      <c r="D35" s="25"/>
      <c r="E35" s="39">
        <f>PMT(B35/12,$E$23*12,-$F$11)</f>
        <v>891.2058187027693</v>
      </c>
      <c r="F35" s="24">
        <f>PMT(B35/12,$F$23*12,-$F$11)</f>
        <v>775.5392845545742</v>
      </c>
      <c r="G35" s="25">
        <f>PMT(B35/12,$G$23*12,-$F$11)</f>
        <v>661.1571300537643</v>
      </c>
      <c r="H35" s="24">
        <f>PMT(B35/12,$H$23*12,-$F$11)</f>
        <v>608.0752175715872</v>
      </c>
      <c r="I35" s="25">
        <f>PMT(B35/12,$I$23*12,-$F$11)</f>
        <v>549.2900836097897</v>
      </c>
      <c r="J35" s="24">
        <f>PMT(B35/12,$J$23*12,-$F$11)</f>
        <v>519.5609989168731</v>
      </c>
      <c r="K35" s="40">
        <f>PMT(B35/12,$K$23*12,-$F$11)</f>
        <v>484.5997571739257</v>
      </c>
    </row>
    <row r="36" spans="2:11" ht="12.75">
      <c r="B36" s="32">
        <f t="shared" si="3"/>
        <v>0.05000000000000001</v>
      </c>
      <c r="C36" s="24">
        <f t="shared" si="2"/>
        <v>354.17</v>
      </c>
      <c r="D36" s="25"/>
      <c r="E36" s="39">
        <f>PMT(B36/12,$E$23*12,-$F$11)</f>
        <v>901.5568795321395</v>
      </c>
      <c r="F36" s="24">
        <f>PMT(B36/12,$F$23*12,-$F$11)</f>
        <v>786.1568515343745</v>
      </c>
      <c r="G36" s="25">
        <f>PMT(B36/12,$G$23*12,-$F$11)</f>
        <v>672.1745827303129</v>
      </c>
      <c r="H36" s="24">
        <f>PMT(B36/12,$H$23*12,-$F$11)</f>
        <v>619.3569840517625</v>
      </c>
      <c r="I36" s="25">
        <f>PMT(B36/12,$I$23*12,-$F$11)</f>
        <v>560.9623783341589</v>
      </c>
      <c r="J36" s="24">
        <f>PMT(B36/12,$J$23*12,-$F$11)</f>
        <v>531.4886416934348</v>
      </c>
      <c r="K36" s="40">
        <f>PMT(B36/12,$K$23*12,-$F$11)</f>
        <v>496.90153528178234</v>
      </c>
    </row>
    <row r="37" spans="2:11" ht="12.75">
      <c r="B37" s="32">
        <f t="shared" si="3"/>
        <v>0.05250000000000001</v>
      </c>
      <c r="C37" s="24">
        <f t="shared" si="2"/>
        <v>371.88</v>
      </c>
      <c r="D37" s="25"/>
      <c r="E37" s="39">
        <f>PMT(B37/12,$E$23*12,-$F$11)</f>
        <v>911.9794619063954</v>
      </c>
      <c r="F37" s="24">
        <f>PMT(B37/12,$F$23*12,-$F$11)</f>
        <v>796.8593161534802</v>
      </c>
      <c r="G37" s="25">
        <f>PMT(B37/12,$G$23*12,-$F$11)</f>
        <v>683.2960581283312</v>
      </c>
      <c r="H37" s="24">
        <f>PMT(B37/12,$H$23*12,-$F$11)</f>
        <v>630.7548018453767</v>
      </c>
      <c r="I37" s="25">
        <f>PMT(B37/12,$I$23*12,-$F$11)</f>
        <v>572.7675413933622</v>
      </c>
      <c r="J37" s="24">
        <f>PMT(B37/12,$J$23*12,-$F$11)</f>
        <v>543.5594757962119</v>
      </c>
      <c r="K37" s="40">
        <f>PMT(B37/12,$K$23*12,-$F$11)</f>
        <v>509.3605578955845</v>
      </c>
    </row>
    <row r="38" spans="2:11" ht="12.75">
      <c r="B38" s="32">
        <f t="shared" si="3"/>
        <v>0.055000000000000014</v>
      </c>
      <c r="C38" s="24">
        <f t="shared" si="2"/>
        <v>389.58</v>
      </c>
      <c r="D38" s="25"/>
      <c r="E38" s="39">
        <f>PMT(B38/12,$E$23*12,-$F$11)</f>
        <v>922.4733626640862</v>
      </c>
      <c r="F38" s="24">
        <f>PMT(B38/12,$F$23*12,-$F$11)</f>
        <v>807.6463436109294</v>
      </c>
      <c r="G38" s="25">
        <f>PMT(B38/12,$G$23*12,-$F$11)</f>
        <v>694.5209364279683</v>
      </c>
      <c r="H38" s="24">
        <f>PMT(B38/12,$H$23*12,-$F$11)</f>
        <v>642.2677963429304</v>
      </c>
      <c r="I38" s="25">
        <f>PMT(B38/12,$I$23*12,-$F$11)</f>
        <v>584.7042116803528</v>
      </c>
      <c r="J38" s="24">
        <f>PMT(B38/12,$J$23*12,-$F$11)</f>
        <v>555.7717444094593</v>
      </c>
      <c r="K38" s="40">
        <f>PMT(B38/12,$K$23*12,-$F$11)</f>
        <v>521.9743684392497</v>
      </c>
    </row>
    <row r="39" spans="2:11" ht="12.75">
      <c r="B39" s="32">
        <f t="shared" si="3"/>
        <v>0.057500000000000016</v>
      </c>
      <c r="C39" s="24">
        <f t="shared" si="2"/>
        <v>407.29</v>
      </c>
      <c r="D39" s="25"/>
      <c r="E39" s="39">
        <f>PMT(B39/12,$E$23*12,-$F$11)</f>
        <v>933.0383705890744</v>
      </c>
      <c r="F39" s="24">
        <f>PMT(B39/12,$F$23*12,-$F$11)</f>
        <v>818.5175858030884</v>
      </c>
      <c r="G39" s="25">
        <f>PMT(B39/12,$G$23*12,-$F$11)</f>
        <v>705.8485739667161</v>
      </c>
      <c r="H39" s="24">
        <f>PMT(B39/12,$H$23*12,-$F$11)</f>
        <v>653.8950605802042</v>
      </c>
      <c r="I39" s="25">
        <f>PMT(B39/12,$I$23*12,-$F$11)</f>
        <v>596.7709816903962</v>
      </c>
      <c r="J39" s="24">
        <f>PMT(B39/12,$J$23*12,-$F$11)</f>
        <v>568.1236349082579</v>
      </c>
      <c r="K39" s="40">
        <f>PMT(B39/12,$K$23*12,-$F$11)</f>
        <v>534.7404420592595</v>
      </c>
    </row>
    <row r="40" spans="2:11" ht="12.75">
      <c r="B40" s="32">
        <f t="shared" si="3"/>
        <v>0.06000000000000002</v>
      </c>
      <c r="C40" s="24">
        <f t="shared" si="2"/>
        <v>425</v>
      </c>
      <c r="D40" s="25"/>
      <c r="E40" s="39">
        <f>PMT(B40/12,$E$23*12,-$F$11)</f>
        <v>943.6742665040204</v>
      </c>
      <c r="F40" s="24">
        <f>PMT(B40/12,$F$23*12,-$F$11)</f>
        <v>829.4726815398369</v>
      </c>
      <c r="G40" s="25">
        <f>PMT(B40/12,$G$23*12,-$F$11)</f>
        <v>717.2783038411835</v>
      </c>
      <c r="H40" s="24">
        <f>PMT(B40/12,$H$23*12,-$F$11)</f>
        <v>665.6356562995942</v>
      </c>
      <c r="I40" s="25">
        <f>PMT(B40/12,$I$23*12,-$F$11)</f>
        <v>608.9663997064403</v>
      </c>
      <c r="J40" s="24">
        <f>PMT(B40/12,$J$23*12,-$F$11)</f>
        <v>580.6132821596274</v>
      </c>
      <c r="K40" s="40">
        <f>PMT(B40/12,$K$23*12,-$F$11)</f>
        <v>547.6561912626823</v>
      </c>
    </row>
    <row r="41" spans="2:11" ht="12.75">
      <c r="B41" s="32">
        <f t="shared" si="3"/>
        <v>0.06250000000000001</v>
      </c>
      <c r="C41" s="24">
        <f t="shared" si="2"/>
        <v>442.71</v>
      </c>
      <c r="D41" s="25"/>
      <c r="E41" s="39">
        <f>PMT(B41/12,$E$23*12,-$F$11)</f>
        <v>954.380823366866</v>
      </c>
      <c r="F41" s="24">
        <f>PMT(B41/12,$F$23*12,-$F$11)</f>
        <v>840.5112567674236</v>
      </c>
      <c r="G41" s="25">
        <f>PMT(B41/12,$G$23*12,-$F$11)</f>
        <v>728.8094365251422</v>
      </c>
      <c r="H41" s="24">
        <f>PMT(B41/12,$H$23*12,-$F$11)</f>
        <v>677.488615036308</v>
      </c>
      <c r="I41" s="25">
        <f>PMT(B41/12,$I$23*12,-$F$11)</f>
        <v>621.2889720209337</v>
      </c>
      <c r="J41" s="24">
        <f>PMT(B41/12,$J$23*12,-$F$11)</f>
        <v>593.2387718611542</v>
      </c>
      <c r="K41" s="40">
        <f>PMT(B41/12,$K$23*12,-$F$11)</f>
        <v>560.7189715677869</v>
      </c>
    </row>
    <row r="42" spans="2:13" ht="12.75">
      <c r="B42" s="32">
        <f t="shared" si="3"/>
        <v>0.06500000000000002</v>
      </c>
      <c r="C42" s="24">
        <f t="shared" si="2"/>
        <v>460.42</v>
      </c>
      <c r="D42" s="25"/>
      <c r="E42" s="39">
        <f>PMT(B42/12,$E$23*12,-$F$11)</f>
        <v>965.1578063702212</v>
      </c>
      <c r="F42" s="24">
        <f>PMT(B42/12,$F$23*12,-$F$11)</f>
        <v>851.6329247977254</v>
      </c>
      <c r="G42" s="25">
        <f>PMT(B42/12,$G$23*12,-$F$11)</f>
        <v>740.4412605027571</v>
      </c>
      <c r="H42" s="24">
        <f>PMT(B42/12,$H$23*12,-$F$11)</f>
        <v>689.4529392270675</v>
      </c>
      <c r="I42" s="25">
        <f>PMT(B42/12,$I$23*12,-$F$11)</f>
        <v>633.7371651878326</v>
      </c>
      <c r="J42" s="24">
        <f>PMT(B42/12,$J$23*12,-$F$11)</f>
        <v>605.9981439063064</v>
      </c>
      <c r="K42" s="40">
        <f>PMT(B42/12,$K$23*12,-$F$11)</f>
        <v>573.9260871454939</v>
      </c>
      <c r="M42" s="27"/>
    </row>
    <row r="43" spans="2:11" ht="12.75">
      <c r="B43" s="32">
        <f t="shared" si="3"/>
        <v>0.06750000000000002</v>
      </c>
      <c r="C43" s="24">
        <f t="shared" si="2"/>
        <v>478.13</v>
      </c>
      <c r="D43" s="25"/>
      <c r="E43" s="39">
        <f>PMT(B43/12,$E$23*12,-$F$11)</f>
        <v>976.0049730435844</v>
      </c>
      <c r="F43" s="24">
        <f>PMT(B43/12,$F$23*12,-$F$11)</f>
        <v>862.8372865436563</v>
      </c>
      <c r="G43" s="25">
        <f>PMT(B43/12,$G$23*12,-$F$11)</f>
        <v>752.1730429159182</v>
      </c>
      <c r="H43" s="24">
        <f>PMT(B43/12,$H$23*12,-$F$11)</f>
        <v>701.5276033389637</v>
      </c>
      <c r="I43" s="25">
        <f>PMT(B43/12,$I$23*12,-$F$11)</f>
        <v>646.3094082985973</v>
      </c>
      <c r="J43" s="24">
        <f>PMT(B43/12,$J$23*12,-$F$11)</f>
        <v>618.8893957657987</v>
      </c>
      <c r="K43" s="40">
        <f>PMT(B43/12,$K$23*12,-$F$11)</f>
        <v>587.2747964307498</v>
      </c>
    </row>
    <row r="44" spans="2:11" ht="12.75">
      <c r="B44" s="32">
        <f t="shared" si="3"/>
        <v>0.07000000000000002</v>
      </c>
      <c r="C44" s="24">
        <f t="shared" si="2"/>
        <v>495.83</v>
      </c>
      <c r="D44" s="25"/>
      <c r="E44" s="39">
        <f>PMT(B44/12,$E$23*12,-$F$11)</f>
        <v>986.9220733583046</v>
      </c>
      <c r="F44" s="24">
        <f>PMT(B44/12,$F$23*12,-$F$11)</f>
        <v>874.123930760439</v>
      </c>
      <c r="G44" s="25">
        <f>PMT(B44/12,$G$23*12,-$F$11)</f>
        <v>764.0040302245629</v>
      </c>
      <c r="H44" s="24">
        <f>PMT(B44/12,$H$23*12,-$F$11)</f>
        <v>713.7115550160853</v>
      </c>
      <c r="I44" s="25">
        <f>PMT(B44/12,$I$23*12,-$F$11)</f>
        <v>659.0040952760435</v>
      </c>
      <c r="J44" s="24">
        <f>PMT(B44/12,$J$23*12,-$F$11)</f>
        <v>631.9104858746254</v>
      </c>
      <c r="K44" s="40">
        <f>PMT(B44/12,$K$23*12,-$F$11)</f>
        <v>600.7623176838281</v>
      </c>
    </row>
    <row r="45" spans="2:11" ht="12.75">
      <c r="B45" s="32">
        <f t="shared" si="3"/>
        <v>0.07250000000000002</v>
      </c>
      <c r="C45" s="24">
        <f t="shared" si="2"/>
        <v>513.54</v>
      </c>
      <c r="D45" s="25"/>
      <c r="E45" s="39">
        <f>PMT(B45/12,$E$23*12,-$F$11)</f>
        <v>997.9088498352023</v>
      </c>
      <c r="F45" s="24">
        <f>PMT(B45/12,$F$23*12,-$F$11)</f>
        <v>885.4924342924819</v>
      </c>
      <c r="G45" s="25">
        <f>PMT(B45/12,$G$23*12,-$F$11)</f>
        <v>775.9334488788882</v>
      </c>
      <c r="H45" s="24">
        <f>PMT(B45/12,$H$23*12,-$F$11)</f>
        <v>726.0037162415675</v>
      </c>
      <c r="I45" s="25">
        <f>PMT(B45/12,$I$23*12,-$F$11)</f>
        <v>671.819587180025</v>
      </c>
      <c r="J45" s="24">
        <f>PMT(B45/12,$J$23*12,-$F$11)</f>
        <v>645.0593370146778</v>
      </c>
      <c r="K45" s="40">
        <f>PMT(B45/12,$K$23*12,-$F$11)</f>
        <v>614.3858344825909</v>
      </c>
    </row>
    <row r="46" spans="2:11" ht="12.75">
      <c r="B46" s="32">
        <f t="shared" si="3"/>
        <v>0.07500000000000002</v>
      </c>
      <c r="C46" s="24">
        <f t="shared" si="2"/>
        <v>531.25</v>
      </c>
      <c r="D46" s="25"/>
      <c r="E46" s="39">
        <f>PMT(B46/12,$E$23*12,-$F$11)</f>
        <v>1008.9650376547612</v>
      </c>
      <c r="F46" s="24">
        <f>PMT(B46/12,$F$23*12,-$F$11)</f>
        <v>896.9423623255672</v>
      </c>
      <c r="G46" s="25">
        <f>PMT(B46/12,$G$23*12,-$F$11)</f>
        <v>787.9605060023275</v>
      </c>
      <c r="H46" s="24">
        <f>PMT(B46/12,$H$23*12,-$F$11)</f>
        <v>738.402984512698</v>
      </c>
      <c r="I46" s="25">
        <f>PMT(B46/12,$I$23*12,-$F$11)</f>
        <v>684.7542145190364</v>
      </c>
      <c r="J46" s="24">
        <f>PMT(B46/12,$J$23*12,-$F$11)</f>
        <v>658.3338396831945</v>
      </c>
      <c r="K46" s="40">
        <f>PMT(B46/12,$K$23*12,-$F$11)</f>
        <v>628.1425011278405</v>
      </c>
    </row>
    <row r="47" spans="2:11" ht="12.75">
      <c r="B47" s="32">
        <f t="shared" si="3"/>
        <v>0.07750000000000003</v>
      </c>
      <c r="C47" s="24">
        <f t="shared" si="2"/>
        <v>548.96</v>
      </c>
      <c r="D47" s="25"/>
      <c r="E47" s="39">
        <f>PMT(B47/12,$E$23*12,-$F$11)</f>
        <v>1020.090364769799</v>
      </c>
      <c r="F47" s="24">
        <f>PMT(B47/12,$F$23*12,-$F$11)</f>
        <v>908.473268644075</v>
      </c>
      <c r="G47" s="25">
        <f>PMT(B47/12,$G$23*12,-$F$11)</f>
        <v>800.084390084184</v>
      </c>
      <c r="H47" s="24">
        <f>PMT(B47/12,$H$23*12,-$F$11)</f>
        <v>750.908234026748</v>
      </c>
      <c r="I47" s="25">
        <f>PMT(B47/12,$I$23*12,-$F$11)</f>
        <v>697.8062795619716</v>
      </c>
      <c r="J47" s="24">
        <f>PMT(B47/12,$J$23*12,-$F$11)</f>
        <v>671.7318554376708</v>
      </c>
      <c r="K47" s="40">
        <f>PMT(B47/12,$K$23*12,-$F$11)</f>
        <v>642.0294479450602</v>
      </c>
    </row>
    <row r="48" spans="2:11" ht="12.75">
      <c r="B48" s="32">
        <f t="shared" si="3"/>
        <v>0.08000000000000003</v>
      </c>
      <c r="C48" s="24">
        <f t="shared" si="2"/>
        <v>566.67</v>
      </c>
      <c r="D48" s="25"/>
      <c r="E48" s="39">
        <f>PMT(B48/12,$E$23*12,-$F$11)</f>
        <v>1031.2845520205342</v>
      </c>
      <c r="F48" s="24">
        <f>PMT(B48/12,$F$23*12,-$F$11)</f>
        <v>920.0846958929596</v>
      </c>
      <c r="G48" s="25">
        <f>PMT(B48/12,$G$23*12,-$F$11)</f>
        <v>812.3042716807987</v>
      </c>
      <c r="H48" s="24">
        <f>PMT(B48/12,$H$23*12,-$F$11)</f>
        <v>763.5183168752106</v>
      </c>
      <c r="I48" s="25">
        <f>PMT(B48/12,$I$23*12,-$F$11)</f>
        <v>710.9740586444436</v>
      </c>
      <c r="J48" s="24">
        <f>PMT(B48/12,$J$23*12,-$F$11)</f>
        <v>685.2512202082634</v>
      </c>
      <c r="K48" s="40">
        <f>PMT(B48/12,$K$23*12,-$F$11)</f>
        <v>656.0437864670528</v>
      </c>
    </row>
    <row r="49" spans="2:11" ht="12.75">
      <c r="B49" s="32">
        <f t="shared" si="3"/>
        <v>0.08250000000000003</v>
      </c>
      <c r="C49" s="24">
        <f t="shared" si="2"/>
        <v>584.38</v>
      </c>
      <c r="D49" s="25"/>
      <c r="E49" s="39">
        <f>PMT(B49/12,$E$23*12,-$F$11)</f>
        <v>1042.5473132519455</v>
      </c>
      <c r="F49" s="24">
        <f>PMT(B49/12,$F$23*12,-$F$11)</f>
        <v>931.7761758441849</v>
      </c>
      <c r="G49" s="25">
        <f>PMT(B49/12,$G$23*12,-$F$11)</f>
        <v>824.6193041241481</v>
      </c>
      <c r="H49" s="24">
        <f>PMT(B49/12,$H$23*12,-$F$11)</f>
        <v>776.2320642441712</v>
      </c>
      <c r="I49" s="25">
        <f>PMT(B49/12,$I$23*12,-$F$11)</f>
        <v>724.2558044642407</v>
      </c>
      <c r="J49" s="24">
        <f>PMT(B49/12,$J$23*12,-$F$11)</f>
        <v>698.8897475691582</v>
      </c>
      <c r="K49" s="40">
        <f>PMT(B49/12,$K$23*12,-$F$11)</f>
        <v>670.1826144832596</v>
      </c>
    </row>
    <row r="50" spans="2:11" ht="12.75">
      <c r="B50" s="32">
        <f t="shared" si="3"/>
        <v>0.08500000000000003</v>
      </c>
      <c r="C50" s="24">
        <f t="shared" si="2"/>
        <v>602.08</v>
      </c>
      <c r="D50" s="25"/>
      <c r="E50" s="39">
        <f>PMT(B50/12,$E$23*12,-$F$11)</f>
        <v>1053.878355433345</v>
      </c>
      <c r="F50" s="24">
        <f>PMT(B50/12,$F$23*12,-$F$11)</f>
        <v>943.5472296673328</v>
      </c>
      <c r="G50" s="25">
        <f>PMT(B50/12,$G$23*12,-$F$11)</f>
        <v>837.0286242367545</v>
      </c>
      <c r="H50" s="24">
        <f>PMT(B50/12,$H$23*12,-$F$11)</f>
        <v>789.0482876185554</v>
      </c>
      <c r="I50" s="25">
        <f>PMT(B50/12,$I$23*12,-$F$11)</f>
        <v>737.6497483607039</v>
      </c>
      <c r="J50" s="24">
        <f>PMT(B50/12,$J$23*12,-$F$11)</f>
        <v>712.6452319608383</v>
      </c>
      <c r="K50" s="40">
        <f>PMT(B50/12,$K$23*12,-$F$11)</f>
        <v>684.4430209428117</v>
      </c>
    </row>
    <row r="51" spans="2:11" ht="12.75">
      <c r="B51" s="32">
        <f t="shared" si="3"/>
        <v>0.08750000000000004</v>
      </c>
      <c r="C51" s="24">
        <f t="shared" si="2"/>
        <v>619.79</v>
      </c>
      <c r="D51" s="25"/>
      <c r="E51" s="39">
        <f>PMT(B51/12,$E$23*12,-$F$11)</f>
        <v>1065.2773787800566</v>
      </c>
      <c r="F51" s="24">
        <f>PMT(B51/12,$F$23*12,-$F$11)</f>
        <v>955.3973682040938</v>
      </c>
      <c r="G51" s="25">
        <f>PMT(B51/12,$G$23*12,-$F$11)</f>
        <v>849.5313530518237</v>
      </c>
      <c r="H51" s="24">
        <f>PMT(B51/12,$H$23*12,-$F$11)</f>
        <v>801.9657799880587</v>
      </c>
      <c r="I51" s="25">
        <f>PMT(B51/12,$I$23*12,-$F$11)</f>
        <v>751.1541025730197</v>
      </c>
      <c r="J51" s="24">
        <f>PMT(B51/12,$J$23*12,-$F$11)</f>
        <v>726.5154518556716</v>
      </c>
      <c r="K51" s="40">
        <f>PMT(B51/12,$K$23*12,-$F$11)</f>
        <v>698.8220906996826</v>
      </c>
    </row>
    <row r="52" spans="2:11" ht="12.75">
      <c r="B52" s="32">
        <f t="shared" si="3"/>
        <v>0.09000000000000004</v>
      </c>
      <c r="C52" s="24">
        <f t="shared" si="2"/>
        <v>637.5</v>
      </c>
      <c r="D52" s="25"/>
      <c r="E52" s="39">
        <f>PMT(B52/12,$E$23*12,-$F$11)</f>
        <v>1076.7440768771207</v>
      </c>
      <c r="F52" s="24">
        <f>PMT(B52/12,$F$23*12,-$F$11)</f>
        <v>967.3260922463452</v>
      </c>
      <c r="G52" s="25">
        <f>PMT(B52/12,$G$23*12,-$F$11)</f>
        <v>862.1265965375175</v>
      </c>
      <c r="H52" s="24">
        <f>PMT(B52/12,$H$23*12,-$F$11)</f>
        <v>814.9833170526034</v>
      </c>
      <c r="I52" s="25">
        <f>PMT(B52/12,$I$23*12,-$F$11)</f>
        <v>764.7670624726472</v>
      </c>
      <c r="J52" s="24">
        <f>PMT(B52/12,$J$23*12,-$F$11)</f>
        <v>740.4981728597412</v>
      </c>
      <c r="K52" s="40">
        <f>PMT(B52/12,$K$23*12,-$F$11)</f>
        <v>713.3169090896171</v>
      </c>
    </row>
    <row r="53" spans="2:11" ht="12.75">
      <c r="B53" s="32">
        <f t="shared" si="3"/>
        <v>0.09250000000000004</v>
      </c>
      <c r="C53" s="24">
        <f t="shared" si="2"/>
        <v>655.21</v>
      </c>
      <c r="D53" s="25"/>
      <c r="E53" s="39">
        <f>PMT(B53/12,$E$23*12,-$F$11)</f>
        <v>1088.2781368049154</v>
      </c>
      <c r="F53" s="24">
        <f>PMT(B53/12,$F$23*12,-$F$11)</f>
        <v>979.3328928175284</v>
      </c>
      <c r="G53" s="25">
        <f>PMT(B53/12,$G$23*12,-$F$11)</f>
        <v>874.8134463242873</v>
      </c>
      <c r="H53" s="24">
        <f>PMT(B53/12,$H$23*12,-$F$11)</f>
        <v>828.0996584252182</v>
      </c>
      <c r="I53" s="25">
        <f>PMT(B53/12,$I$23*12,-$F$11)</f>
        <v>778.4868087653433</v>
      </c>
      <c r="J53" s="24">
        <f>PMT(B53/12,$J$23*12,-$F$11)</f>
        <v>754.5911507443539</v>
      </c>
      <c r="K53" s="40">
        <f>PMT(B53/12,$K$23*12,-$F$11)</f>
        <v>727.9245663298112</v>
      </c>
    </row>
    <row r="54" spans="2:11" ht="12.75">
      <c r="B54" s="32">
        <f t="shared" si="3"/>
        <v>0.09500000000000004</v>
      </c>
      <c r="C54" s="24">
        <f t="shared" si="2"/>
        <v>672.92</v>
      </c>
      <c r="D54" s="25"/>
      <c r="E54" s="39">
        <f>PMT(B54/12,$E$23*12,-$F$11)</f>
        <v>1099.879239266605</v>
      </c>
      <c r="F54" s="24">
        <f>PMT(B54/12,$F$23*12,-$F$11)</f>
        <v>991.417251457029</v>
      </c>
      <c r="G54" s="25">
        <f>PMT(B54/12,$G$23*12,-$F$11)</f>
        <v>887.5909804342185</v>
      </c>
      <c r="H54" s="24">
        <f>PMT(B54/12,$H$23*12,-$F$11)</f>
        <v>841.3135488303043</v>
      </c>
      <c r="I54" s="25">
        <f>PMT(B54/12,$I$23*12,-$F$11)</f>
        <v>792.3115096584905</v>
      </c>
      <c r="J54" s="24">
        <f>PMT(B54/12,$J$23*12,-$F$11)</f>
        <v>768.7921344011938</v>
      </c>
      <c r="K54" s="40">
        <f>PMT(B54/12,$K$23*12,-$F$11)</f>
        <v>742.6421617336135</v>
      </c>
    </row>
    <row r="55" spans="2:11" ht="12.75">
      <c r="B55" s="32">
        <f t="shared" si="3"/>
        <v>0.09750000000000004</v>
      </c>
      <c r="C55" s="24">
        <f t="shared" si="2"/>
        <v>690.63</v>
      </c>
      <c r="D55" s="25"/>
      <c r="E55" s="39">
        <f>PMT(B55/12,$E$23*12,-$F$11)</f>
        <v>1111.547058717321</v>
      </c>
      <c r="F55" s="24">
        <f>PMT(B55/12,$F$23*12,-$F$11)</f>
        <v>1003.5786405072715</v>
      </c>
      <c r="G55" s="25">
        <f>PMT(B55/12,$G$23*12,-$F$11)</f>
        <v>900.4582640113427</v>
      </c>
      <c r="H55" s="24">
        <f>PMT(B55/12,$H$23*12,-$F$11)</f>
        <v>854.6237192953078</v>
      </c>
      <c r="I55" s="25">
        <f>PMT(B55/12,$I$23*12,-$F$11)</f>
        <v>806.2393229896993</v>
      </c>
      <c r="J55" s="24">
        <f>PMT(B55/12,$J$23*12,-$F$11)</f>
        <v>783.0988687156183</v>
      </c>
      <c r="K55" s="40">
        <f>PMT(B55/12,$K$23*12,-$F$11)</f>
        <v>757.4668077337802</v>
      </c>
    </row>
    <row r="56" spans="2:11" ht="12.75">
      <c r="B56" s="32">
        <f t="shared" si="3"/>
        <v>0.10000000000000005</v>
      </c>
      <c r="C56" s="24">
        <f t="shared" si="2"/>
        <v>708.33</v>
      </c>
      <c r="D56" s="25"/>
      <c r="E56" s="39">
        <f>PMT(B56/12,$E$23*12,-$F$11)</f>
        <v>1123.2812634949744</v>
      </c>
      <c r="F56" s="24">
        <f>PMT(B56/12,$F$23*12,-$F$11)</f>
        <v>1015.816523403234</v>
      </c>
      <c r="G56" s="25">
        <f>PMT(B56/12,$G$23*12,-$F$11)</f>
        <v>913.414350051899</v>
      </c>
      <c r="H56" s="24">
        <f>PMT(B56/12,$H$23*12,-$F$11)</f>
        <v>868.0288883338886</v>
      </c>
      <c r="I56" s="25">
        <f>PMT(B56/12,$I$23*12,-$F$11)</f>
        <v>820.2683983129069</v>
      </c>
      <c r="J56" s="24">
        <f>PMT(B56/12,$J$23*12,-$F$11)</f>
        <v>797.5090973531226</v>
      </c>
      <c r="K56" s="40">
        <f>PMT(B56/12,$K$23*12,-$F$11)</f>
        <v>772.3956337090517</v>
      </c>
    </row>
    <row r="57" spans="2:11" ht="12.75">
      <c r="B57" s="32">
        <f t="shared" si="3"/>
        <v>0.10250000000000005</v>
      </c>
      <c r="C57" s="24">
        <f t="shared" si="2"/>
        <v>726.04</v>
      </c>
      <c r="D57" s="25"/>
      <c r="E57" s="39">
        <f>PMT(B57/12,$E$23*12,-$F$11)</f>
        <v>1135.0815159526016</v>
      </c>
      <c r="F57" s="24">
        <f>PMT(B57/12,$F$23*12,-$F$11)</f>
        <v>1028.1303549640954</v>
      </c>
      <c r="G57" s="25">
        <f>PMT(B57/12,$G$23*12,-$F$11)</f>
        <v>926.4582801335528</v>
      </c>
      <c r="H57" s="24">
        <f>PMT(B57/12,$H$23*12,-$F$11)</f>
        <v>881.5277631187474</v>
      </c>
      <c r="I57" s="25">
        <f>PMT(B57/12,$I$23*12,-$F$11)</f>
        <v>834.396878938478</v>
      </c>
      <c r="J57" s="24">
        <f>PMT(B57/12,$J$23*12,-$F$11)</f>
        <v>812.020565454544</v>
      </c>
      <c r="K57" s="40">
        <f>PMT(B57/12,$K$23*12,-$F$11)</f>
        <v>787.4257896100115</v>
      </c>
    </row>
    <row r="58" spans="2:11" ht="12.75">
      <c r="B58" s="32">
        <f t="shared" si="3"/>
        <v>0.10500000000000005</v>
      </c>
      <c r="C58" s="24">
        <f t="shared" si="2"/>
        <v>743.75</v>
      </c>
      <c r="D58" s="25"/>
      <c r="E58" s="39">
        <f>PMT(B58/12,$E$23*12,-$F$11)</f>
        <v>1146.9474725921498</v>
      </c>
      <c r="F58" s="24">
        <f>PMT(B58/12,$F$23*12,-$F$11)</f>
        <v>1040.519581686728</v>
      </c>
      <c r="G58" s="25">
        <f>PMT(B58/12,$G$23*12,-$F$11)</f>
        <v>939.5890851425949</v>
      </c>
      <c r="H58" s="24">
        <f>PMT(B58/12,$H$23*12,-$F$11)</f>
        <v>895.119040642343</v>
      </c>
      <c r="I58" s="25">
        <f>PMT(B58/12,$I$23*12,-$F$11)</f>
        <v>848.6229039240714</v>
      </c>
      <c r="J58" s="24">
        <f>PMT(B58/12,$J$23*12,-$F$11)</f>
        <v>826.6310222360959</v>
      </c>
      <c r="K58" s="40">
        <f>PMT(B58/12,$K$23*12,-$F$11)</f>
        <v>802.5544493813377</v>
      </c>
    </row>
    <row r="59" spans="2:11" ht="12.75">
      <c r="B59" s="32">
        <f t="shared" si="3"/>
        <v>0.10750000000000005</v>
      </c>
      <c r="C59" s="24">
        <f t="shared" si="2"/>
        <v>761.46</v>
      </c>
      <c r="D59" s="25"/>
      <c r="E59" s="39">
        <f>PMT(B59/12,$E$23*12,-$F$11)</f>
        <v>1158.8787841996018</v>
      </c>
      <c r="F59" s="24">
        <f>PMT(B59/12,$F$23*12,-$F$11)</f>
        <v>1052.9836420407469</v>
      </c>
      <c r="G59" s="25">
        <f>PMT(B59/12,$G$23*12,-$F$11)</f>
        <v>952.8057859981795</v>
      </c>
      <c r="H59" s="24">
        <f>PMT(B59/12,$H$23*12,-$F$11)</f>
        <v>908.8014088638193</v>
      </c>
      <c r="I59" s="25">
        <f>PMT(B59/12,$I$23*12,-$F$11)</f>
        <v>862.9446100133212</v>
      </c>
      <c r="J59" s="24">
        <f>PMT(B59/12,$J$23*12,-$F$11)</f>
        <v>841.3382234908524</v>
      </c>
      <c r="K59" s="40">
        <f>PMT(B59/12,$K$23*12,-$F$11)</f>
        <v>817.7788141786552</v>
      </c>
    </row>
    <row r="60" spans="2:11" ht="12.75">
      <c r="B60" s="32">
        <f t="shared" si="3"/>
        <v>0.11000000000000006</v>
      </c>
      <c r="C60" s="24">
        <f t="shared" si="2"/>
        <v>779.17</v>
      </c>
      <c r="D60" s="25"/>
      <c r="E60" s="39">
        <f>PMT(B60/12,$E$23*12,-$F$11)</f>
        <v>1170.8750959813417</v>
      </c>
      <c r="F60" s="24">
        <f>PMT(B60/12,$F$23*12,-$F$11)</f>
        <v>1065.5219667648373</v>
      </c>
      <c r="G60" s="25">
        <f>PMT(B60/12,$G$23*12,-$F$11)</f>
        <v>966.1073943726758</v>
      </c>
      <c r="H60" s="24">
        <f>PMT(B60/12,$H$23*12,-$F$11)</f>
        <v>922.5735478405297</v>
      </c>
      <c r="I60" s="25">
        <f>PMT(B60/12,$I$23*12,-$F$11)</f>
        <v>877.3601335196487</v>
      </c>
      <c r="J60" s="24">
        <f>PMT(B60/12,$J$23*12,-$F$11)</f>
        <v>856.1399339888142</v>
      </c>
      <c r="K60" s="40">
        <f>PMT(B60/12,$K$23*12,-$F$11)</f>
        <v>833.0961153792371</v>
      </c>
    </row>
    <row r="61" spans="2:11" ht="12.75">
      <c r="B61" s="32">
        <f>B60+0.0025</f>
        <v>0.11250000000000006</v>
      </c>
      <c r="C61" s="24">
        <f t="shared" si="2"/>
        <v>796.88</v>
      </c>
      <c r="D61" s="25"/>
      <c r="E61" s="39">
        <f>PMT(B61/12,$E$23*12,-$F$11)</f>
        <v>1182.936047701664</v>
      </c>
      <c r="F61" s="24">
        <f>PMT(B61/12,$F$23*12,-$F$11)</f>
        <v>1078.133979164073</v>
      </c>
      <c r="G61" s="25">
        <f>PMT(B61/12,$G$23*12,-$F$11)</f>
        <v>979.4929134072474</v>
      </c>
      <c r="H61" s="24">
        <f>PMT(B61/12,$H$23*12,-$F$11)</f>
        <v>936.4341308426356</v>
      </c>
      <c r="I61" s="25">
        <f>PMT(B61/12,$I$23*12,-$F$11)</f>
        <v>891.8676121527927</v>
      </c>
      <c r="J61" s="24">
        <f>PMT(B61/12,$J$23*12,-$F$11)</f>
        <v>871.0339297731849</v>
      </c>
      <c r="K61" s="40">
        <f>PMT(B61/12,$K$23*12,-$F$11)</f>
        <v>848.5036173867801</v>
      </c>
    </row>
    <row r="62" spans="2:11" ht="12.75">
      <c r="B62" s="32">
        <f>B61+0.0025</f>
        <v>0.11500000000000006</v>
      </c>
      <c r="C62" s="24">
        <f t="shared" si="2"/>
        <v>814.58</v>
      </c>
      <c r="D62" s="25"/>
      <c r="E62" s="39">
        <f>PMT(B62/12,$E$23*12,-$F$11)</f>
        <v>1195.0612738213326</v>
      </c>
      <c r="F62" s="24">
        <f>PMT(B62/12,$F$23*12,-$F$11)</f>
        <v>1090.8190954079598</v>
      </c>
      <c r="G62" s="25">
        <f>PMT(B62/12,$G$23*12,-$F$11)</f>
        <v>992.9613384217987</v>
      </c>
      <c r="H62" s="24">
        <f>PMT(B62/12,$H$23*12,-$F$11)</f>
        <v>950.3818254493442</v>
      </c>
      <c r="I62" s="25">
        <f>PMT(B62/12,$I$23*12,-$F$11)</f>
        <v>906.4651867859304</v>
      </c>
      <c r="J62" s="24">
        <f>PMT(B62/12,$J$23*12,-$F$11)</f>
        <v>886.018000350986</v>
      </c>
      <c r="K62" s="40">
        <f>PMT(B62/12,$K$23*12,-$F$11)</f>
        <v>863.9986202314116</v>
      </c>
    </row>
    <row r="63" spans="2:11" ht="12.75">
      <c r="B63" s="32">
        <f>B62+0.0025</f>
        <v>0.11750000000000006</v>
      </c>
      <c r="C63" s="24">
        <f t="shared" si="2"/>
        <v>832.29</v>
      </c>
      <c r="D63" s="25"/>
      <c r="E63" s="39">
        <f>PMT(B63/12,$E$23*12,-$F$11)</f>
        <v>1207.2504036370854</v>
      </c>
      <c r="F63" s="24">
        <f>PMT(B63/12,$F$23*12,-$F$11)</f>
        <v>1103.5767248289194</v>
      </c>
      <c r="G63" s="25">
        <f>PMT(B63/12,$G$23*12,-$F$11)</f>
        <v>1006.5116576184558</v>
      </c>
      <c r="H63" s="24">
        <f>PMT(B63/12,$H$23*12,-$F$11)</f>
        <v>964.4152946254235</v>
      </c>
      <c r="I63" s="25">
        <f>PMT(B63/12,$I$23*12,-$F$11)</f>
        <v>921.1510031615056</v>
      </c>
      <c r="J63" s="24">
        <f>PMT(B63/12,$J$23*12,-$F$11)</f>
        <v>901.0899507765886</v>
      </c>
      <c r="K63" s="40">
        <f>PMT(B63/12,$K$23*12,-$F$11)</f>
        <v>879.5784619669176</v>
      </c>
    </row>
    <row r="64" spans="2:11" ht="12.75">
      <c r="B64" s="32">
        <f>B63+0.0025</f>
        <v>0.12000000000000006</v>
      </c>
      <c r="C64" s="24">
        <f t="shared" si="2"/>
        <v>850</v>
      </c>
      <c r="D64" s="25"/>
      <c r="E64" s="39">
        <f>PMT(B64/12,$E$23*12,-$F$11)</f>
        <v>1219.503061421993</v>
      </c>
      <c r="F64" s="24">
        <f>PMT(B64/12,$F$23*12,-$F$11)</f>
        <v>1116.4062702209503</v>
      </c>
      <c r="G64" s="25">
        <f>PMT(B64/12,$G$23*12,-$F$11)</f>
        <v>1020.1428527777869</v>
      </c>
      <c r="H64" s="24">
        <f>PMT(B64/12,$H$23*12,-$F$11)</f>
        <v>978.5331977767316</v>
      </c>
      <c r="I64" s="25">
        <f>PMT(B64/12,$I$23*12,-$F$11)</f>
        <v>935.9232135341688</v>
      </c>
      <c r="J64" s="24">
        <f>PMT(B64/12,$J$23*12,-$F$11)</f>
        <v>916.2476036272114</v>
      </c>
      <c r="K64" s="40">
        <f>PMT(B64/12,$K$23*12,-$F$11)</f>
        <v>895.2405208679842</v>
      </c>
    </row>
    <row r="65" spans="2:11" ht="12.75">
      <c r="B65" s="59"/>
      <c r="C65" s="60"/>
      <c r="D65" s="60"/>
      <c r="E65" s="60"/>
      <c r="F65" s="60"/>
      <c r="G65" s="60"/>
      <c r="H65" s="60"/>
      <c r="I65" s="60"/>
      <c r="J65" s="60"/>
      <c r="K65" s="61"/>
    </row>
    <row r="66" spans="2:11" ht="12.75">
      <c r="B66" s="62" t="s">
        <v>19</v>
      </c>
      <c r="C66" s="28"/>
      <c r="D66" s="28"/>
      <c r="E66" s="28"/>
      <c r="F66" s="28"/>
      <c r="G66" s="28"/>
      <c r="H66" s="28"/>
      <c r="I66" s="28"/>
      <c r="J66" s="28"/>
      <c r="K66" s="63"/>
    </row>
    <row r="67" spans="2:11" ht="35.25" customHeight="1">
      <c r="B67" s="64" t="s">
        <v>20</v>
      </c>
      <c r="C67" s="65"/>
      <c r="D67" s="65"/>
      <c r="E67" s="65"/>
      <c r="F67" s="65"/>
      <c r="G67" s="65"/>
      <c r="H67" s="65"/>
      <c r="I67" s="65"/>
      <c r="J67" s="65"/>
      <c r="K67" s="66"/>
    </row>
    <row r="68" spans="2:11" ht="12.75">
      <c r="B68" s="30"/>
      <c r="C68" s="27"/>
      <c r="D68" s="28"/>
      <c r="E68" s="27"/>
      <c r="F68" s="27"/>
      <c r="G68" s="27"/>
      <c r="H68" s="27"/>
      <c r="I68" s="27"/>
      <c r="J68" s="27"/>
      <c r="K68" s="27"/>
    </row>
    <row r="69" ht="12.75">
      <c r="D69" s="29"/>
    </row>
  </sheetData>
  <sheetProtection/>
  <mergeCells count="2">
    <mergeCell ref="E22:K22"/>
    <mergeCell ref="B67:K67"/>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LoanCalc</dc:title>
  <dc:subject/>
  <dc:creator>Able Life.com</dc:creator>
  <cp:keywords/>
  <dc:description/>
  <cp:lastModifiedBy>josephine</cp:lastModifiedBy>
  <dcterms:created xsi:type="dcterms:W3CDTF">2003-03-10T16:49:26Z</dcterms:created>
  <dcterms:modified xsi:type="dcterms:W3CDTF">2013-03-13T21:46:15Z</dcterms:modified>
  <cp:category/>
  <cp:version/>
  <cp:contentType/>
  <cp:contentStatus/>
</cp:coreProperties>
</file>